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Pay Application" sheetId="2" state="visible" r:id="rId4"/>
    <sheet name="Schedule of Valu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9" authorId="0">
      <text>
        <r>
          <rPr>
            <sz val="10"/>
            <rFont val="Arial"/>
            <family val="2"/>
          </rPr>
          <t xml:space="preserve">Total of all amounts certified on earlier applications. Sample: draw 1 billed $67,200 less 10% retainage = $60,480.</t>
        </r>
      </text>
    </comment>
  </commentList>
</comments>
</file>

<file path=xl/sharedStrings.xml><?xml version="1.0" encoding="utf-8"?>
<sst xmlns="http://schemas.openxmlformats.org/spreadsheetml/2006/main" count="66" uniqueCount="64">
  <si>
    <t xml:space="preserve">Schedule of Values &amp; Draw Request — how to use</t>
  </si>
  <si>
    <t xml:space="preserve">What this is</t>
  </si>
  <si>
    <t xml:space="preserve">A schedule of values (SOV) and progress-billing worksheet in the familiar AIA-style continuation-sheet layout, plus a one-page summary that works out how much to bill this period after retainage.</t>
  </si>
  <si>
    <t xml:space="preserve">Which cells to edit</t>
  </si>
  <si>
    <t xml:space="preserve">Yellow cells with blue text are inputs. Everything else is a formula.</t>
  </si>
  <si>
    <t xml:space="preserve">Steps</t>
  </si>
  <si>
    <t xml:space="preserve">1. On 'Pay Application', enter the project, application number, period end date, original contract sum, net change orders, retainage % and the total of all previous payment certificates.</t>
  </si>
  <si>
    <t xml:space="preserve">2. On 'Schedule of Values', list each line item and its scheduled value. The scheduled values must add up to the contract sum to date; the summary shows a check.</t>
  </si>
  <si>
    <t xml:space="preserve">3. Each draw: enter work completed this period and any materials stored on site but not yet installed. Move last draw's totals into 'From previous applications' before starting the next draw.</t>
  </si>
  <si>
    <t xml:space="preserve">4. 'Current payment due' on the Pay Application tab is the amount to bill.</t>
  </si>
  <si>
    <t xml:space="preserve">Notes</t>
  </si>
  <si>
    <t xml:space="preserve">• The rows filled in are a SAMPLE $165,000 kitchen remodel at its second draw. Replace them with your own job.</t>
  </si>
  <si>
    <t xml:space="preserve">• Retainage here is calculated on the total completed and stored to date, the usual method on AIA-style applications. Check your contract; some hold retainage on work only, or reduce it after 50% completion.</t>
  </si>
  <si>
    <t xml:space="preserve">• Bill stored materials only with the documentation your contract requires, usually an invoice, proof of delivery and a lien waiver.</t>
  </si>
  <si>
    <t xml:space="preserve">• This worksheet is not an official AIA document. If your contract requires AIA G702/G703 forms, use them for submission.</t>
  </si>
  <si>
    <t xml:space="preserve">Free template from RemodelFin (remodelfin.com). RemodelFin builds SOV-based draw invoices from your job budget automatically.</t>
  </si>
  <si>
    <t xml:space="preserve">Application for Payment — Summary</t>
  </si>
  <si>
    <t xml:space="preserve">Project</t>
  </si>
  <si>
    <t xml:space="preserve">Sample: Kitchen remodel — 14 Oak St</t>
  </si>
  <si>
    <t xml:space="preserve">Application no.</t>
  </si>
  <si>
    <t xml:space="preserve">Period to</t>
  </si>
  <si>
    <t xml:space="preserve">2026-09-30</t>
  </si>
  <si>
    <t xml:space="preserve">Original contract sum ($)</t>
  </si>
  <si>
    <t xml:space="preserve">Net change by change orders ($)</t>
  </si>
  <si>
    <t xml:space="preserve">Retainage %</t>
  </si>
  <si>
    <t xml:space="preserve">Less previous certificates for payment ($)</t>
  </si>
  <si>
    <t xml:space="preserve">Summary</t>
  </si>
  <si>
    <t xml:space="preserve">1. Original contract sum</t>
  </si>
  <si>
    <t xml:space="preserve">2. Net change by change orders</t>
  </si>
  <si>
    <t xml:space="preserve">3. Contract sum to date</t>
  </si>
  <si>
    <t xml:space="preserve">4. Total completed &amp; stored to date</t>
  </si>
  <si>
    <t xml:space="preserve">5. Retainage</t>
  </si>
  <si>
    <t xml:space="preserve">6. Total earned less retainage</t>
  </si>
  <si>
    <t xml:space="preserve">7. Less previous certificates for payment</t>
  </si>
  <si>
    <t xml:space="preserve">8. CURRENT PAYMENT DUE</t>
  </si>
  <si>
    <t xml:space="preserve">9. Balance to finish, including retainage</t>
  </si>
  <si>
    <t xml:space="preserve">Check: SOV total equals contract sum to date</t>
  </si>
  <si>
    <t xml:space="preserve">Schedule of Values — Continuation Sheet</t>
  </si>
  <si>
    <t xml:space="preserve">Item</t>
  </si>
  <si>
    <t xml:space="preserve">Description of work</t>
  </si>
  <si>
    <t xml:space="preserve">Scheduled value ($)</t>
  </si>
  <si>
    <t xml:space="preserve">From previous applications ($)</t>
  </si>
  <si>
    <t xml:space="preserve">This period ($)</t>
  </si>
  <si>
    <t xml:space="preserve">Materials presently stored ($)</t>
  </si>
  <si>
    <t xml:space="preserve">Total completed &amp; stored ($)</t>
  </si>
  <si>
    <t xml:space="preserve">% complete</t>
  </si>
  <si>
    <t xml:space="preserve">Balance to finish ($)</t>
  </si>
  <si>
    <t xml:space="preserve">Retainage ($)</t>
  </si>
  <si>
    <t xml:space="preserve">General conditions / supervision</t>
  </si>
  <si>
    <t xml:space="preserve">Demolition</t>
  </si>
  <si>
    <t xml:space="preserve">Rough framing</t>
  </si>
  <si>
    <t xml:space="preserve">Plumbing rough-in</t>
  </si>
  <si>
    <t xml:space="preserve">Electrical rough-in</t>
  </si>
  <si>
    <t xml:space="preserve">HVAC rough-in</t>
  </si>
  <si>
    <t xml:space="preserve">Insulation</t>
  </si>
  <si>
    <t xml:space="preserve">Drywall &amp; taping</t>
  </si>
  <si>
    <t xml:space="preserve">Tile work</t>
  </si>
  <si>
    <t xml:space="preserve">Cabinet installation</t>
  </si>
  <si>
    <t xml:space="preserve">Countertops</t>
  </si>
  <si>
    <t xml:space="preserve">Plumbing finish</t>
  </si>
  <si>
    <t xml:space="preserve">Electrical finish</t>
  </si>
  <si>
    <t xml:space="preserve">Paint &amp; finish carpentry</t>
  </si>
  <si>
    <t xml:space="preserve">Punch list &amp; final clean</t>
  </si>
  <si>
    <t xml:space="preserve">GRAND 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</si>
</sst>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\$#,##0;&quot;($&quot;#,##0\);\-"/>
    <numFmt numFmtId="167" formatCode="0.0%;\(0.0%\);\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  <font>
      <sz val="10"/>
      <name val="Arial"/>
      <family val="2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A4D"/>
        <bgColor rgb="FF003366"/>
      </patternFill>
    </fill>
    <fill>
      <patternFill patternType="solid">
        <fgColor rgb="FFE8EDF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E8ED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6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/>
    </row>
    <row r="6" customFormat="false" ht="15" hidden="false" customHeight="false" outlineLevel="0" collapsed="false">
      <c r="A6" s="2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2" t="s">
        <v>5</v>
      </c>
    </row>
    <row r="10" customFormat="false" ht="26.85" hidden="false" customHeight="false" outlineLevel="0" collapsed="false">
      <c r="A10" s="3" t="s">
        <v>6</v>
      </c>
    </row>
    <row r="11" customFormat="false" ht="26.85" hidden="false" customHeight="false" outlineLevel="0" collapsed="false">
      <c r="A11" s="3" t="s">
        <v>7</v>
      </c>
    </row>
    <row r="12" customFormat="false" ht="26.85" hidden="false" customHeight="false" outlineLevel="0" collapsed="false">
      <c r="A12" s="3" t="s">
        <v>8</v>
      </c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3"/>
    </row>
    <row r="15" customFormat="false" ht="15" hidden="false" customHeight="false" outlineLevel="0" collapsed="false">
      <c r="A15" s="2" t="s">
        <v>10</v>
      </c>
    </row>
    <row r="16" customFormat="false" ht="15" hidden="false" customHeight="false" outlineLevel="0" collapsed="false">
      <c r="A16" s="3" t="s">
        <v>11</v>
      </c>
    </row>
    <row r="17" customFormat="false" ht="26.85" hidden="false" customHeight="false" outlineLevel="0" collapsed="false">
      <c r="A17" s="3" t="s">
        <v>12</v>
      </c>
    </row>
    <row r="18" customFormat="false" ht="26.85" hidden="false" customHeight="false" outlineLevel="0" collapsed="false">
      <c r="A18" s="3" t="s">
        <v>13</v>
      </c>
    </row>
    <row r="19" customFormat="false" ht="26.8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3"/>
    </row>
    <row r="21" customFormat="false" ht="26.85" hidden="false" customHeight="false" outlineLevel="0" collapsed="false">
      <c r="A21" s="3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36"/>
    <col collapsed="false" customWidth="true" hidden="false" outlineLevel="0" max="3" min="3" style="0" width="18"/>
  </cols>
  <sheetData>
    <row r="1" customFormat="false" ht="17.35" hidden="false" customHeight="false" outlineLevel="0" collapsed="false">
      <c r="A1" s="1" t="s">
        <v>16</v>
      </c>
    </row>
    <row r="3" customFormat="false" ht="15" hidden="false" customHeight="false" outlineLevel="0" collapsed="false">
      <c r="A3" s="5" t="s">
        <v>17</v>
      </c>
      <c r="B3" s="6" t="s">
        <v>18</v>
      </c>
    </row>
    <row r="4" customFormat="false" ht="15" hidden="false" customHeight="false" outlineLevel="0" collapsed="false">
      <c r="A4" s="5" t="s">
        <v>19</v>
      </c>
      <c r="B4" s="7" t="n">
        <v>2</v>
      </c>
    </row>
    <row r="5" customFormat="false" ht="15" hidden="false" customHeight="false" outlineLevel="0" collapsed="false">
      <c r="A5" s="5" t="s">
        <v>20</v>
      </c>
      <c r="B5" s="6" t="s">
        <v>21</v>
      </c>
    </row>
    <row r="6" customFormat="false" ht="15" hidden="false" customHeight="false" outlineLevel="0" collapsed="false">
      <c r="A6" s="5" t="s">
        <v>22</v>
      </c>
      <c r="B6" s="8" t="n">
        <v>165000</v>
      </c>
    </row>
    <row r="7" customFormat="false" ht="15" hidden="false" customHeight="false" outlineLevel="0" collapsed="false">
      <c r="A7" s="5" t="s">
        <v>23</v>
      </c>
      <c r="B7" s="8" t="n">
        <v>0</v>
      </c>
    </row>
    <row r="8" customFormat="false" ht="15" hidden="false" customHeight="false" outlineLevel="0" collapsed="false">
      <c r="A8" s="5" t="s">
        <v>24</v>
      </c>
      <c r="B8" s="9" t="n">
        <v>0.1</v>
      </c>
    </row>
    <row r="9" customFormat="false" ht="15" hidden="false" customHeight="false" outlineLevel="0" collapsed="false">
      <c r="A9" s="5" t="s">
        <v>25</v>
      </c>
      <c r="B9" s="8" t="n">
        <v>60480</v>
      </c>
    </row>
    <row r="11" customFormat="false" ht="15" hidden="false" customHeight="false" outlineLevel="0" collapsed="false">
      <c r="A11" s="5" t="s">
        <v>26</v>
      </c>
    </row>
    <row r="12" customFormat="false" ht="15" hidden="false" customHeight="false" outlineLevel="0" collapsed="false">
      <c r="A12" s="10" t="s">
        <v>27</v>
      </c>
      <c r="C12" s="11" t="n">
        <f aca="false">B6</f>
        <v>165000</v>
      </c>
    </row>
    <row r="13" customFormat="false" ht="15" hidden="false" customHeight="false" outlineLevel="0" collapsed="false">
      <c r="A13" s="10" t="s">
        <v>28</v>
      </c>
      <c r="C13" s="11" t="n">
        <f aca="false">B7</f>
        <v>0</v>
      </c>
    </row>
    <row r="14" customFormat="false" ht="15" hidden="false" customHeight="false" outlineLevel="0" collapsed="false">
      <c r="A14" s="10" t="s">
        <v>29</v>
      </c>
      <c r="C14" s="11" t="n">
        <f aca="false">C12+C13</f>
        <v>165000</v>
      </c>
    </row>
    <row r="15" customFormat="false" ht="15" hidden="false" customHeight="false" outlineLevel="0" collapsed="false">
      <c r="A15" s="10" t="s">
        <v>30</v>
      </c>
      <c r="C15" s="12" t="n">
        <f aca="false">'Schedule of Values'!G41</f>
        <v>87250</v>
      </c>
    </row>
    <row r="16" customFormat="false" ht="15" hidden="false" customHeight="false" outlineLevel="0" collapsed="false">
      <c r="A16" s="10" t="s">
        <v>31</v>
      </c>
      <c r="C16" s="12" t="n">
        <f aca="false">'Schedule of Values'!J41</f>
        <v>8725</v>
      </c>
    </row>
    <row r="17" customFormat="false" ht="15" hidden="false" customHeight="false" outlineLevel="0" collapsed="false">
      <c r="A17" s="10" t="s">
        <v>32</v>
      </c>
      <c r="C17" s="11" t="n">
        <f aca="false">C15-C16</f>
        <v>78525</v>
      </c>
    </row>
    <row r="18" customFormat="false" ht="15" hidden="false" customHeight="false" outlineLevel="0" collapsed="false">
      <c r="A18" s="10" t="s">
        <v>33</v>
      </c>
      <c r="C18" s="11" t="n">
        <f aca="false">B9</f>
        <v>60480</v>
      </c>
    </row>
    <row r="19" customFormat="false" ht="15" hidden="false" customHeight="false" outlineLevel="0" collapsed="false">
      <c r="A19" s="5" t="s">
        <v>34</v>
      </c>
      <c r="C19" s="13" t="n">
        <f aca="false">C17-C18</f>
        <v>18045</v>
      </c>
    </row>
    <row r="20" customFormat="false" ht="15" hidden="false" customHeight="false" outlineLevel="0" collapsed="false">
      <c r="A20" s="10" t="s">
        <v>35</v>
      </c>
      <c r="C20" s="11" t="n">
        <f aca="false">C14-C17</f>
        <v>86475</v>
      </c>
    </row>
    <row r="22" customFormat="false" ht="15" hidden="false" customHeight="false" outlineLevel="0" collapsed="false">
      <c r="A22" s="5" t="s">
        <v>36</v>
      </c>
      <c r="C22" s="14" t="str">
        <f aca="false">IF(ABS('Schedule of Values'!C41-C14)&lt;0.005,"OK","SOV total "&amp;TEXT('Schedule of Values'!C41,"$#,##0")&amp;" does not match contract sum")</f>
        <v>OK</v>
      </c>
    </row>
  </sheetData>
  <conditionalFormatting sqref="C22">
    <cfRule type="expression" priority="2" aboveAverage="0" equalAverage="0" bottom="0" percent="0" rank="0" text="" dxfId="0">
      <formula>C22&lt;&gt;"OK"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2"/>
    <col collapsed="false" customWidth="true" hidden="false" outlineLevel="0" max="3" min="3" style="0" width="15"/>
    <col collapsed="false" customWidth="true" hidden="false" outlineLevel="0" max="4" min="4" style="0" width="17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7"/>
    <col collapsed="false" customWidth="true" hidden="false" outlineLevel="0" max="8" min="8" style="0" width="11"/>
    <col collapsed="false" customWidth="true" hidden="false" outlineLevel="0" max="9" min="9" style="0" width="15"/>
    <col collapsed="false" customWidth="true" hidden="false" outlineLevel="0" max="10" min="10" style="0" width="13"/>
  </cols>
  <sheetData>
    <row r="1" customFormat="false" ht="17.35" hidden="false" customHeight="false" outlineLevel="0" collapsed="false">
      <c r="A1" s="1" t="s">
        <v>37</v>
      </c>
    </row>
    <row r="2" customFormat="false" ht="15" hidden="false" customHeight="false" outlineLevel="0" collapsed="false">
      <c r="A2" s="0" t="s">
        <v>19</v>
      </c>
      <c r="B2" s="15" t="n">
        <f aca="false">'Pay Application'!B4</f>
        <v>2</v>
      </c>
      <c r="C2" s="16" t="s">
        <v>24</v>
      </c>
      <c r="D2" s="17" t="n">
        <f aca="false">'Pay Application'!B8</f>
        <v>0.1</v>
      </c>
    </row>
    <row r="5" customFormat="false" ht="45" hidden="false" customHeight="true" outlineLevel="0" collapsed="false">
      <c r="A5" s="18" t="s">
        <v>38</v>
      </c>
      <c r="B5" s="18" t="s">
        <v>39</v>
      </c>
      <c r="C5" s="18" t="s">
        <v>40</v>
      </c>
      <c r="D5" s="18" t="s">
        <v>41</v>
      </c>
      <c r="E5" s="18" t="s">
        <v>42</v>
      </c>
      <c r="F5" s="18" t="s">
        <v>43</v>
      </c>
      <c r="G5" s="18" t="s">
        <v>44</v>
      </c>
      <c r="H5" s="18" t="s">
        <v>45</v>
      </c>
      <c r="I5" s="18" t="s">
        <v>46</v>
      </c>
      <c r="J5" s="18" t="s">
        <v>47</v>
      </c>
    </row>
    <row r="6" customFormat="false" ht="15" hidden="false" customHeight="false" outlineLevel="0" collapsed="false">
      <c r="A6" s="7" t="n">
        <v>1</v>
      </c>
      <c r="B6" s="6" t="s">
        <v>48</v>
      </c>
      <c r="C6" s="8" t="n">
        <v>12000</v>
      </c>
      <c r="D6" s="8" t="n">
        <v>2400</v>
      </c>
      <c r="E6" s="8" t="n">
        <v>2400</v>
      </c>
      <c r="F6" s="8" t="n">
        <v>0</v>
      </c>
      <c r="G6" s="11" t="n">
        <f aca="false">N(D6)+N(E6)+N(F6)</f>
        <v>4800</v>
      </c>
      <c r="H6" s="19" t="n">
        <f aca="false">IF(N(C6)=0,"",G6/C6)</f>
        <v>0.4</v>
      </c>
      <c r="I6" s="11" t="n">
        <f aca="false">N(C6)-G6</f>
        <v>7200</v>
      </c>
      <c r="J6" s="11" t="n">
        <f aca="false">G6*$D$2</f>
        <v>480</v>
      </c>
    </row>
    <row r="7" customFormat="false" ht="15" hidden="false" customHeight="false" outlineLevel="0" collapsed="false">
      <c r="A7" s="7" t="n">
        <v>2</v>
      </c>
      <c r="B7" s="6" t="s">
        <v>49</v>
      </c>
      <c r="C7" s="8" t="n">
        <v>8500</v>
      </c>
      <c r="D7" s="8" t="n">
        <v>8500</v>
      </c>
      <c r="E7" s="8" t="n">
        <v>0</v>
      </c>
      <c r="F7" s="8" t="n">
        <v>0</v>
      </c>
      <c r="G7" s="11" t="n">
        <f aca="false">N(D7)+N(E7)+N(F7)</f>
        <v>8500</v>
      </c>
      <c r="H7" s="19" t="n">
        <f aca="false">IF(N(C7)=0,"",G7/C7)</f>
        <v>1</v>
      </c>
      <c r="I7" s="11" t="n">
        <f aca="false">N(C7)-G7</f>
        <v>0</v>
      </c>
      <c r="J7" s="11" t="n">
        <f aca="false">G7*$D$2</f>
        <v>850</v>
      </c>
    </row>
    <row r="8" customFormat="false" ht="15" hidden="false" customHeight="false" outlineLevel="0" collapsed="false">
      <c r="A8" s="7" t="n">
        <v>3</v>
      </c>
      <c r="B8" s="6" t="s">
        <v>50</v>
      </c>
      <c r="C8" s="8" t="n">
        <v>14200</v>
      </c>
      <c r="D8" s="8" t="n">
        <v>14200</v>
      </c>
      <c r="E8" s="8" t="n">
        <v>0</v>
      </c>
      <c r="F8" s="8" t="n">
        <v>0</v>
      </c>
      <c r="G8" s="11" t="n">
        <f aca="false">N(D8)+N(E8)+N(F8)</f>
        <v>14200</v>
      </c>
      <c r="H8" s="19" t="n">
        <f aca="false">IF(N(C8)=0,"",G8/C8)</f>
        <v>1</v>
      </c>
      <c r="I8" s="11" t="n">
        <f aca="false">N(C8)-G8</f>
        <v>0</v>
      </c>
      <c r="J8" s="11" t="n">
        <f aca="false">G8*$D$2</f>
        <v>1420</v>
      </c>
    </row>
    <row r="9" customFormat="false" ht="15" hidden="false" customHeight="false" outlineLevel="0" collapsed="false">
      <c r="A9" s="7" t="n">
        <v>4</v>
      </c>
      <c r="B9" s="6" t="s">
        <v>51</v>
      </c>
      <c r="C9" s="8" t="n">
        <v>11800</v>
      </c>
      <c r="D9" s="8" t="n">
        <v>11800</v>
      </c>
      <c r="E9" s="8" t="n">
        <v>0</v>
      </c>
      <c r="F9" s="8" t="n">
        <v>0</v>
      </c>
      <c r="G9" s="11" t="n">
        <f aca="false">N(D9)+N(E9)+N(F9)</f>
        <v>11800</v>
      </c>
      <c r="H9" s="19" t="n">
        <f aca="false">IF(N(C9)=0,"",G9/C9)</f>
        <v>1</v>
      </c>
      <c r="I9" s="11" t="n">
        <f aca="false">N(C9)-G9</f>
        <v>0</v>
      </c>
      <c r="J9" s="11" t="n">
        <f aca="false">G9*$D$2</f>
        <v>1180</v>
      </c>
    </row>
    <row r="10" customFormat="false" ht="15" hidden="false" customHeight="false" outlineLevel="0" collapsed="false">
      <c r="A10" s="7" t="n">
        <v>5</v>
      </c>
      <c r="B10" s="6" t="s">
        <v>52</v>
      </c>
      <c r="C10" s="8" t="n">
        <v>9400</v>
      </c>
      <c r="D10" s="8" t="n">
        <v>9400</v>
      </c>
      <c r="E10" s="8" t="n">
        <v>0</v>
      </c>
      <c r="F10" s="8" t="n">
        <v>0</v>
      </c>
      <c r="G10" s="11" t="n">
        <f aca="false">N(D10)+N(E10)+N(F10)</f>
        <v>9400</v>
      </c>
      <c r="H10" s="19" t="n">
        <f aca="false">IF(N(C10)=0,"",G10/C10)</f>
        <v>1</v>
      </c>
      <c r="I10" s="11" t="n">
        <f aca="false">N(C10)-G10</f>
        <v>0</v>
      </c>
      <c r="J10" s="11" t="n">
        <f aca="false">G10*$D$2</f>
        <v>940</v>
      </c>
    </row>
    <row r="11" customFormat="false" ht="15" hidden="false" customHeight="false" outlineLevel="0" collapsed="false">
      <c r="A11" s="7" t="n">
        <v>6</v>
      </c>
      <c r="B11" s="6" t="s">
        <v>53</v>
      </c>
      <c r="C11" s="8" t="n">
        <v>6200</v>
      </c>
      <c r="D11" s="8" t="n">
        <v>6200</v>
      </c>
      <c r="E11" s="8" t="n">
        <v>0</v>
      </c>
      <c r="F11" s="8" t="n">
        <v>0</v>
      </c>
      <c r="G11" s="11" t="n">
        <f aca="false">N(D11)+N(E11)+N(F11)</f>
        <v>6200</v>
      </c>
      <c r="H11" s="19" t="n">
        <f aca="false">IF(N(C11)=0,"",G11/C11)</f>
        <v>1</v>
      </c>
      <c r="I11" s="11" t="n">
        <f aca="false">N(C11)-G11</f>
        <v>0</v>
      </c>
      <c r="J11" s="11" t="n">
        <f aca="false">G11*$D$2</f>
        <v>620</v>
      </c>
    </row>
    <row r="12" customFormat="false" ht="15" hidden="false" customHeight="false" outlineLevel="0" collapsed="false">
      <c r="A12" s="7" t="n">
        <v>7</v>
      </c>
      <c r="B12" s="6" t="s">
        <v>54</v>
      </c>
      <c r="C12" s="8" t="n">
        <v>4800</v>
      </c>
      <c r="D12" s="8" t="n">
        <v>4800</v>
      </c>
      <c r="E12" s="8" t="n">
        <v>0</v>
      </c>
      <c r="F12" s="8" t="n">
        <v>0</v>
      </c>
      <c r="G12" s="11" t="n">
        <f aca="false">N(D12)+N(E12)+N(F12)</f>
        <v>4800</v>
      </c>
      <c r="H12" s="19" t="n">
        <f aca="false">IF(N(C12)=0,"",G12/C12)</f>
        <v>1</v>
      </c>
      <c r="I12" s="11" t="n">
        <f aca="false">N(C12)-G12</f>
        <v>0</v>
      </c>
      <c r="J12" s="11" t="n">
        <f aca="false">G12*$D$2</f>
        <v>480</v>
      </c>
    </row>
    <row r="13" customFormat="false" ht="15" hidden="false" customHeight="false" outlineLevel="0" collapsed="false">
      <c r="A13" s="7" t="n">
        <v>8</v>
      </c>
      <c r="B13" s="6" t="s">
        <v>55</v>
      </c>
      <c r="C13" s="8" t="n">
        <v>16500</v>
      </c>
      <c r="D13" s="8" t="n">
        <v>9900</v>
      </c>
      <c r="E13" s="8" t="n">
        <v>3300</v>
      </c>
      <c r="F13" s="8" t="n">
        <v>0</v>
      </c>
      <c r="G13" s="11" t="n">
        <f aca="false">N(D13)+N(E13)+N(F13)</f>
        <v>13200</v>
      </c>
      <c r="H13" s="19" t="n">
        <f aca="false">IF(N(C13)=0,"",G13/C13)</f>
        <v>0.8</v>
      </c>
      <c r="I13" s="11" t="n">
        <f aca="false">N(C13)-G13</f>
        <v>3300</v>
      </c>
      <c r="J13" s="11" t="n">
        <f aca="false">G13*$D$2</f>
        <v>1320</v>
      </c>
    </row>
    <row r="14" customFormat="false" ht="15" hidden="false" customHeight="false" outlineLevel="0" collapsed="false">
      <c r="A14" s="7" t="n">
        <v>9</v>
      </c>
      <c r="B14" s="6" t="s">
        <v>56</v>
      </c>
      <c r="C14" s="8" t="n">
        <v>18200</v>
      </c>
      <c r="D14" s="8" t="n">
        <v>0</v>
      </c>
      <c r="E14" s="8" t="n">
        <v>4550</v>
      </c>
      <c r="F14" s="8" t="n">
        <v>0</v>
      </c>
      <c r="G14" s="11" t="n">
        <f aca="false">N(D14)+N(E14)+N(F14)</f>
        <v>4550</v>
      </c>
      <c r="H14" s="19" t="n">
        <f aca="false">IF(N(C14)=0,"",G14/C14)</f>
        <v>0.25</v>
      </c>
      <c r="I14" s="11" t="n">
        <f aca="false">N(C14)-G14</f>
        <v>13650</v>
      </c>
      <c r="J14" s="11" t="n">
        <f aca="false">G14*$D$2</f>
        <v>455</v>
      </c>
    </row>
    <row r="15" customFormat="false" ht="15" hidden="false" customHeight="false" outlineLevel="0" collapsed="false">
      <c r="A15" s="7" t="n">
        <v>10</v>
      </c>
      <c r="B15" s="6" t="s">
        <v>57</v>
      </c>
      <c r="C15" s="8" t="n">
        <v>22400</v>
      </c>
      <c r="D15" s="8" t="n">
        <v>0</v>
      </c>
      <c r="E15" s="8" t="n">
        <v>0</v>
      </c>
      <c r="F15" s="8" t="n">
        <v>0</v>
      </c>
      <c r="G15" s="11" t="n">
        <f aca="false">N(D15)+N(E15)+N(F15)</f>
        <v>0</v>
      </c>
      <c r="H15" s="19" t="n">
        <f aca="false">IF(N(C15)=0,"",G15/C15)</f>
        <v>0</v>
      </c>
      <c r="I15" s="11" t="n">
        <f aca="false">N(C15)-G15</f>
        <v>22400</v>
      </c>
      <c r="J15" s="11" t="n">
        <f aca="false">G15*$D$2</f>
        <v>0</v>
      </c>
    </row>
    <row r="16" customFormat="false" ht="15" hidden="false" customHeight="false" outlineLevel="0" collapsed="false">
      <c r="A16" s="7" t="n">
        <v>11</v>
      </c>
      <c r="B16" s="6" t="s">
        <v>58</v>
      </c>
      <c r="C16" s="8" t="n">
        <v>9800</v>
      </c>
      <c r="D16" s="8" t="n">
        <v>0</v>
      </c>
      <c r="E16" s="8" t="n">
        <v>0</v>
      </c>
      <c r="F16" s="8" t="n">
        <v>9800</v>
      </c>
      <c r="G16" s="11" t="n">
        <f aca="false">N(D16)+N(E16)+N(F16)</f>
        <v>9800</v>
      </c>
      <c r="H16" s="19" t="n">
        <f aca="false">IF(N(C16)=0,"",G16/C16)</f>
        <v>1</v>
      </c>
      <c r="I16" s="11" t="n">
        <f aca="false">N(C16)-G16</f>
        <v>0</v>
      </c>
      <c r="J16" s="11" t="n">
        <f aca="false">G16*$D$2</f>
        <v>980</v>
      </c>
    </row>
    <row r="17" customFormat="false" ht="15" hidden="false" customHeight="false" outlineLevel="0" collapsed="false">
      <c r="A17" s="7" t="n">
        <v>12</v>
      </c>
      <c r="B17" s="6" t="s">
        <v>59</v>
      </c>
      <c r="C17" s="8" t="n">
        <v>7600</v>
      </c>
      <c r="D17" s="8" t="n">
        <v>0</v>
      </c>
      <c r="E17" s="8" t="n">
        <v>0</v>
      </c>
      <c r="F17" s="8" t="n">
        <v>0</v>
      </c>
      <c r="G17" s="11" t="n">
        <f aca="false">N(D17)+N(E17)+N(F17)</f>
        <v>0</v>
      </c>
      <c r="H17" s="19" t="n">
        <f aca="false">IF(N(C17)=0,"",G17/C17)</f>
        <v>0</v>
      </c>
      <c r="I17" s="11" t="n">
        <f aca="false">N(C17)-G17</f>
        <v>7600</v>
      </c>
      <c r="J17" s="11" t="n">
        <f aca="false">G17*$D$2</f>
        <v>0</v>
      </c>
    </row>
    <row r="18" customFormat="false" ht="15" hidden="false" customHeight="false" outlineLevel="0" collapsed="false">
      <c r="A18" s="7" t="n">
        <v>13</v>
      </c>
      <c r="B18" s="6" t="s">
        <v>60</v>
      </c>
      <c r="C18" s="8" t="n">
        <v>6400</v>
      </c>
      <c r="D18" s="8" t="n">
        <v>0</v>
      </c>
      <c r="E18" s="8" t="n">
        <v>0</v>
      </c>
      <c r="F18" s="8" t="n">
        <v>0</v>
      </c>
      <c r="G18" s="11" t="n">
        <f aca="false">N(D18)+N(E18)+N(F18)</f>
        <v>0</v>
      </c>
      <c r="H18" s="19" t="n">
        <f aca="false">IF(N(C18)=0,"",G18/C18)</f>
        <v>0</v>
      </c>
      <c r="I18" s="11" t="n">
        <f aca="false">N(C18)-G18</f>
        <v>6400</v>
      </c>
      <c r="J18" s="11" t="n">
        <f aca="false">G18*$D$2</f>
        <v>0</v>
      </c>
    </row>
    <row r="19" customFormat="false" ht="15" hidden="false" customHeight="false" outlineLevel="0" collapsed="false">
      <c r="A19" s="7" t="n">
        <v>14</v>
      </c>
      <c r="B19" s="6" t="s">
        <v>61</v>
      </c>
      <c r="C19" s="8" t="n">
        <v>11200</v>
      </c>
      <c r="D19" s="8" t="n">
        <v>0</v>
      </c>
      <c r="E19" s="8" t="n">
        <v>0</v>
      </c>
      <c r="F19" s="8" t="n">
        <v>0</v>
      </c>
      <c r="G19" s="11" t="n">
        <f aca="false">N(D19)+N(E19)+N(F19)</f>
        <v>0</v>
      </c>
      <c r="H19" s="19" t="n">
        <f aca="false">IF(N(C19)=0,"",G19/C19)</f>
        <v>0</v>
      </c>
      <c r="I19" s="11" t="n">
        <f aca="false">N(C19)-G19</f>
        <v>11200</v>
      </c>
      <c r="J19" s="11" t="n">
        <f aca="false">G19*$D$2</f>
        <v>0</v>
      </c>
    </row>
    <row r="20" customFormat="false" ht="15" hidden="false" customHeight="false" outlineLevel="0" collapsed="false">
      <c r="A20" s="7" t="n">
        <v>15</v>
      </c>
      <c r="B20" s="6" t="s">
        <v>62</v>
      </c>
      <c r="C20" s="8" t="n">
        <v>6000</v>
      </c>
      <c r="D20" s="8" t="n">
        <v>0</v>
      </c>
      <c r="E20" s="8" t="n">
        <v>0</v>
      </c>
      <c r="F20" s="8" t="n">
        <v>0</v>
      </c>
      <c r="G20" s="11" t="n">
        <f aca="false">N(D20)+N(E20)+N(F20)</f>
        <v>0</v>
      </c>
      <c r="H20" s="19" t="n">
        <f aca="false">IF(N(C20)=0,"",G20/C20)</f>
        <v>0</v>
      </c>
      <c r="I20" s="11" t="n">
        <f aca="false">N(C20)-G20</f>
        <v>6000</v>
      </c>
      <c r="J20" s="11" t="n">
        <f aca="false">G20*$D$2</f>
        <v>0</v>
      </c>
    </row>
    <row r="21" customFormat="false" ht="15" hidden="false" customHeight="false" outlineLevel="0" collapsed="false">
      <c r="A21" s="7"/>
      <c r="B21" s="6"/>
      <c r="C21" s="8"/>
      <c r="D21" s="8"/>
      <c r="E21" s="8"/>
      <c r="F21" s="8"/>
      <c r="G21" s="11" t="n">
        <f aca="false">N(D21)+N(E21)+N(F21)</f>
        <v>0</v>
      </c>
      <c r="H21" s="19" t="str">
        <f aca="false">IF(N(C21)=0,"",G21/C21)</f>
        <v/>
      </c>
      <c r="I21" s="11" t="n">
        <f aca="false">N(C21)-G21</f>
        <v>0</v>
      </c>
      <c r="J21" s="11" t="n">
        <f aca="false">G21*$D$2</f>
        <v>0</v>
      </c>
    </row>
    <row r="22" customFormat="false" ht="15" hidden="false" customHeight="false" outlineLevel="0" collapsed="false">
      <c r="A22" s="7"/>
      <c r="B22" s="6"/>
      <c r="C22" s="8"/>
      <c r="D22" s="8"/>
      <c r="E22" s="8"/>
      <c r="F22" s="8"/>
      <c r="G22" s="11" t="n">
        <f aca="false">N(D22)+N(E22)+N(F22)</f>
        <v>0</v>
      </c>
      <c r="H22" s="19" t="str">
        <f aca="false">IF(N(C22)=0,"",G22/C22)</f>
        <v/>
      </c>
      <c r="I22" s="11" t="n">
        <f aca="false">N(C22)-G22</f>
        <v>0</v>
      </c>
      <c r="J22" s="11" t="n">
        <f aca="false">G22*$D$2</f>
        <v>0</v>
      </c>
    </row>
    <row r="23" customFormat="false" ht="15" hidden="false" customHeight="false" outlineLevel="0" collapsed="false">
      <c r="A23" s="7"/>
      <c r="B23" s="6"/>
      <c r="C23" s="8"/>
      <c r="D23" s="8"/>
      <c r="E23" s="8"/>
      <c r="F23" s="8"/>
      <c r="G23" s="11" t="n">
        <f aca="false">N(D23)+N(E23)+N(F23)</f>
        <v>0</v>
      </c>
      <c r="H23" s="19" t="str">
        <f aca="false">IF(N(C23)=0,"",G23/C23)</f>
        <v/>
      </c>
      <c r="I23" s="11" t="n">
        <f aca="false">N(C23)-G23</f>
        <v>0</v>
      </c>
      <c r="J23" s="11" t="n">
        <f aca="false">G23*$D$2</f>
        <v>0</v>
      </c>
    </row>
    <row r="24" customFormat="false" ht="15" hidden="false" customHeight="false" outlineLevel="0" collapsed="false">
      <c r="A24" s="7"/>
      <c r="B24" s="6"/>
      <c r="C24" s="8"/>
      <c r="D24" s="8"/>
      <c r="E24" s="8"/>
      <c r="F24" s="8"/>
      <c r="G24" s="11" t="n">
        <f aca="false">N(D24)+N(E24)+N(F24)</f>
        <v>0</v>
      </c>
      <c r="H24" s="19" t="str">
        <f aca="false">IF(N(C24)=0,"",G24/C24)</f>
        <v/>
      </c>
      <c r="I24" s="11" t="n">
        <f aca="false">N(C24)-G24</f>
        <v>0</v>
      </c>
      <c r="J24" s="11" t="n">
        <f aca="false">G24*$D$2</f>
        <v>0</v>
      </c>
    </row>
    <row r="25" customFormat="false" ht="15" hidden="false" customHeight="false" outlineLevel="0" collapsed="false">
      <c r="A25" s="7"/>
      <c r="B25" s="6"/>
      <c r="C25" s="8"/>
      <c r="D25" s="8"/>
      <c r="E25" s="8"/>
      <c r="F25" s="8"/>
      <c r="G25" s="11" t="n">
        <f aca="false">N(D25)+N(E25)+N(F25)</f>
        <v>0</v>
      </c>
      <c r="H25" s="19" t="str">
        <f aca="false">IF(N(C25)=0,"",G25/C25)</f>
        <v/>
      </c>
      <c r="I25" s="11" t="n">
        <f aca="false">N(C25)-G25</f>
        <v>0</v>
      </c>
      <c r="J25" s="11" t="n">
        <f aca="false">G25*$D$2</f>
        <v>0</v>
      </c>
    </row>
    <row r="26" customFormat="false" ht="15" hidden="false" customHeight="false" outlineLevel="0" collapsed="false">
      <c r="A26" s="7"/>
      <c r="B26" s="6"/>
      <c r="C26" s="8"/>
      <c r="D26" s="8"/>
      <c r="E26" s="8"/>
      <c r="F26" s="8"/>
      <c r="G26" s="11" t="n">
        <f aca="false">N(D26)+N(E26)+N(F26)</f>
        <v>0</v>
      </c>
      <c r="H26" s="19" t="str">
        <f aca="false">IF(N(C26)=0,"",G26/C26)</f>
        <v/>
      </c>
      <c r="I26" s="11" t="n">
        <f aca="false">N(C26)-G26</f>
        <v>0</v>
      </c>
      <c r="J26" s="11" t="n">
        <f aca="false">G26*$D$2</f>
        <v>0</v>
      </c>
    </row>
    <row r="27" customFormat="false" ht="15" hidden="false" customHeight="false" outlineLevel="0" collapsed="false">
      <c r="A27" s="7"/>
      <c r="B27" s="6"/>
      <c r="C27" s="8"/>
      <c r="D27" s="8"/>
      <c r="E27" s="8"/>
      <c r="F27" s="8"/>
      <c r="G27" s="11" t="n">
        <f aca="false">N(D27)+N(E27)+N(F27)</f>
        <v>0</v>
      </c>
      <c r="H27" s="19" t="str">
        <f aca="false">IF(N(C27)=0,"",G27/C27)</f>
        <v/>
      </c>
      <c r="I27" s="11" t="n">
        <f aca="false">N(C27)-G27</f>
        <v>0</v>
      </c>
      <c r="J27" s="11" t="n">
        <f aca="false">G27*$D$2</f>
        <v>0</v>
      </c>
    </row>
    <row r="28" customFormat="false" ht="15" hidden="false" customHeight="false" outlineLevel="0" collapsed="false">
      <c r="A28" s="7"/>
      <c r="B28" s="6"/>
      <c r="C28" s="8"/>
      <c r="D28" s="8"/>
      <c r="E28" s="8"/>
      <c r="F28" s="8"/>
      <c r="G28" s="11" t="n">
        <f aca="false">N(D28)+N(E28)+N(F28)</f>
        <v>0</v>
      </c>
      <c r="H28" s="19" t="str">
        <f aca="false">IF(N(C28)=0,"",G28/C28)</f>
        <v/>
      </c>
      <c r="I28" s="11" t="n">
        <f aca="false">N(C28)-G28</f>
        <v>0</v>
      </c>
      <c r="J28" s="11" t="n">
        <f aca="false">G28*$D$2</f>
        <v>0</v>
      </c>
    </row>
    <row r="29" customFormat="false" ht="15" hidden="false" customHeight="false" outlineLevel="0" collapsed="false">
      <c r="A29" s="7"/>
      <c r="B29" s="6"/>
      <c r="C29" s="8"/>
      <c r="D29" s="8"/>
      <c r="E29" s="8"/>
      <c r="F29" s="8"/>
      <c r="G29" s="11" t="n">
        <f aca="false">N(D29)+N(E29)+N(F29)</f>
        <v>0</v>
      </c>
      <c r="H29" s="19" t="str">
        <f aca="false">IF(N(C29)=0,"",G29/C29)</f>
        <v/>
      </c>
      <c r="I29" s="11" t="n">
        <f aca="false">N(C29)-G29</f>
        <v>0</v>
      </c>
      <c r="J29" s="11" t="n">
        <f aca="false">G29*$D$2</f>
        <v>0</v>
      </c>
    </row>
    <row r="30" customFormat="false" ht="15" hidden="false" customHeight="false" outlineLevel="0" collapsed="false">
      <c r="A30" s="7"/>
      <c r="B30" s="6"/>
      <c r="C30" s="8"/>
      <c r="D30" s="8"/>
      <c r="E30" s="8"/>
      <c r="F30" s="8"/>
      <c r="G30" s="11" t="n">
        <f aca="false">N(D30)+N(E30)+N(F30)</f>
        <v>0</v>
      </c>
      <c r="H30" s="19" t="str">
        <f aca="false">IF(N(C30)=0,"",G30/C30)</f>
        <v/>
      </c>
      <c r="I30" s="11" t="n">
        <f aca="false">N(C30)-G30</f>
        <v>0</v>
      </c>
      <c r="J30" s="11" t="n">
        <f aca="false">G30*$D$2</f>
        <v>0</v>
      </c>
    </row>
    <row r="31" customFormat="false" ht="15" hidden="false" customHeight="false" outlineLevel="0" collapsed="false">
      <c r="A31" s="7"/>
      <c r="B31" s="6"/>
      <c r="C31" s="8"/>
      <c r="D31" s="8"/>
      <c r="E31" s="8"/>
      <c r="F31" s="8"/>
      <c r="G31" s="11" t="n">
        <f aca="false">N(D31)+N(E31)+N(F31)</f>
        <v>0</v>
      </c>
      <c r="H31" s="19" t="str">
        <f aca="false">IF(N(C31)=0,"",G31/C31)</f>
        <v/>
      </c>
      <c r="I31" s="11" t="n">
        <f aca="false">N(C31)-G31</f>
        <v>0</v>
      </c>
      <c r="J31" s="11" t="n">
        <f aca="false">G31*$D$2</f>
        <v>0</v>
      </c>
    </row>
    <row r="32" customFormat="false" ht="15" hidden="false" customHeight="false" outlineLevel="0" collapsed="false">
      <c r="A32" s="7"/>
      <c r="B32" s="6"/>
      <c r="C32" s="8"/>
      <c r="D32" s="8"/>
      <c r="E32" s="8"/>
      <c r="F32" s="8"/>
      <c r="G32" s="11" t="n">
        <f aca="false">N(D32)+N(E32)+N(F32)</f>
        <v>0</v>
      </c>
      <c r="H32" s="19" t="str">
        <f aca="false">IF(N(C32)=0,"",G32/C32)</f>
        <v/>
      </c>
      <c r="I32" s="11" t="n">
        <f aca="false">N(C32)-G32</f>
        <v>0</v>
      </c>
      <c r="J32" s="11" t="n">
        <f aca="false">G32*$D$2</f>
        <v>0</v>
      </c>
    </row>
    <row r="33" customFormat="false" ht="15" hidden="false" customHeight="false" outlineLevel="0" collapsed="false">
      <c r="A33" s="7"/>
      <c r="B33" s="6"/>
      <c r="C33" s="8"/>
      <c r="D33" s="8"/>
      <c r="E33" s="8"/>
      <c r="F33" s="8"/>
      <c r="G33" s="11" t="n">
        <f aca="false">N(D33)+N(E33)+N(F33)</f>
        <v>0</v>
      </c>
      <c r="H33" s="19" t="str">
        <f aca="false">IF(N(C33)=0,"",G33/C33)</f>
        <v/>
      </c>
      <c r="I33" s="11" t="n">
        <f aca="false">N(C33)-G33</f>
        <v>0</v>
      </c>
      <c r="J33" s="11" t="n">
        <f aca="false">G33*$D$2</f>
        <v>0</v>
      </c>
    </row>
    <row r="34" customFormat="false" ht="15" hidden="false" customHeight="false" outlineLevel="0" collapsed="false">
      <c r="A34" s="7"/>
      <c r="B34" s="6"/>
      <c r="C34" s="8"/>
      <c r="D34" s="8"/>
      <c r="E34" s="8"/>
      <c r="F34" s="8"/>
      <c r="G34" s="11" t="n">
        <f aca="false">N(D34)+N(E34)+N(F34)</f>
        <v>0</v>
      </c>
      <c r="H34" s="19" t="str">
        <f aca="false">IF(N(C34)=0,"",G34/C34)</f>
        <v/>
      </c>
      <c r="I34" s="11" t="n">
        <f aca="false">N(C34)-G34</f>
        <v>0</v>
      </c>
      <c r="J34" s="11" t="n">
        <f aca="false">G34*$D$2</f>
        <v>0</v>
      </c>
    </row>
    <row r="35" customFormat="false" ht="15" hidden="false" customHeight="false" outlineLevel="0" collapsed="false">
      <c r="A35" s="7"/>
      <c r="B35" s="6"/>
      <c r="C35" s="8"/>
      <c r="D35" s="8"/>
      <c r="E35" s="8"/>
      <c r="F35" s="8"/>
      <c r="G35" s="11" t="n">
        <f aca="false">N(D35)+N(E35)+N(F35)</f>
        <v>0</v>
      </c>
      <c r="H35" s="19" t="str">
        <f aca="false">IF(N(C35)=0,"",G35/C35)</f>
        <v/>
      </c>
      <c r="I35" s="11" t="n">
        <f aca="false">N(C35)-G35</f>
        <v>0</v>
      </c>
      <c r="J35" s="11" t="n">
        <f aca="false">G35*$D$2</f>
        <v>0</v>
      </c>
    </row>
    <row r="36" customFormat="false" ht="15" hidden="false" customHeight="false" outlineLevel="0" collapsed="false">
      <c r="A36" s="7"/>
      <c r="B36" s="6"/>
      <c r="C36" s="8"/>
      <c r="D36" s="8"/>
      <c r="E36" s="8"/>
      <c r="F36" s="8"/>
      <c r="G36" s="11" t="n">
        <f aca="false">N(D36)+N(E36)+N(F36)</f>
        <v>0</v>
      </c>
      <c r="H36" s="19" t="str">
        <f aca="false">IF(N(C36)=0,"",G36/C36)</f>
        <v/>
      </c>
      <c r="I36" s="11" t="n">
        <f aca="false">N(C36)-G36</f>
        <v>0</v>
      </c>
      <c r="J36" s="11" t="n">
        <f aca="false">G36*$D$2</f>
        <v>0</v>
      </c>
    </row>
    <row r="37" customFormat="false" ht="15" hidden="false" customHeight="false" outlineLevel="0" collapsed="false">
      <c r="A37" s="7"/>
      <c r="B37" s="6"/>
      <c r="C37" s="8"/>
      <c r="D37" s="8"/>
      <c r="E37" s="8"/>
      <c r="F37" s="8"/>
      <c r="G37" s="11" t="n">
        <f aca="false">N(D37)+N(E37)+N(F37)</f>
        <v>0</v>
      </c>
      <c r="H37" s="19" t="str">
        <f aca="false">IF(N(C37)=0,"",G37/C37)</f>
        <v/>
      </c>
      <c r="I37" s="11" t="n">
        <f aca="false">N(C37)-G37</f>
        <v>0</v>
      </c>
      <c r="J37" s="11" t="n">
        <f aca="false">G37*$D$2</f>
        <v>0</v>
      </c>
    </row>
    <row r="38" customFormat="false" ht="15" hidden="false" customHeight="false" outlineLevel="0" collapsed="false">
      <c r="A38" s="7"/>
      <c r="B38" s="6"/>
      <c r="C38" s="8"/>
      <c r="D38" s="8"/>
      <c r="E38" s="8"/>
      <c r="F38" s="8"/>
      <c r="G38" s="11" t="n">
        <f aca="false">N(D38)+N(E38)+N(F38)</f>
        <v>0</v>
      </c>
      <c r="H38" s="19" t="str">
        <f aca="false">IF(N(C38)=0,"",G38/C38)</f>
        <v/>
      </c>
      <c r="I38" s="11" t="n">
        <f aca="false">N(C38)-G38</f>
        <v>0</v>
      </c>
      <c r="J38" s="11" t="n">
        <f aca="false">G38*$D$2</f>
        <v>0</v>
      </c>
    </row>
    <row r="39" customFormat="false" ht="15" hidden="false" customHeight="false" outlineLevel="0" collapsed="false">
      <c r="A39" s="7"/>
      <c r="B39" s="6"/>
      <c r="C39" s="8"/>
      <c r="D39" s="8"/>
      <c r="E39" s="8"/>
      <c r="F39" s="8"/>
      <c r="G39" s="11" t="n">
        <f aca="false">N(D39)+N(E39)+N(F39)</f>
        <v>0</v>
      </c>
      <c r="H39" s="19" t="str">
        <f aca="false">IF(N(C39)=0,"",G39/C39)</f>
        <v/>
      </c>
      <c r="I39" s="11" t="n">
        <f aca="false">N(C39)-G39</f>
        <v>0</v>
      </c>
      <c r="J39" s="11" t="n">
        <f aca="false">G39*$D$2</f>
        <v>0</v>
      </c>
    </row>
    <row r="40" customFormat="false" ht="15" hidden="false" customHeight="false" outlineLevel="0" collapsed="false">
      <c r="A40" s="7"/>
      <c r="B40" s="6"/>
      <c r="C40" s="8"/>
      <c r="D40" s="8"/>
      <c r="E40" s="8"/>
      <c r="F40" s="8"/>
      <c r="G40" s="11" t="n">
        <f aca="false">N(D40)+N(E40)+N(F40)</f>
        <v>0</v>
      </c>
      <c r="H40" s="19" t="str">
        <f aca="false">IF(N(C40)=0,"",G40/C40)</f>
        <v/>
      </c>
      <c r="I40" s="11" t="n">
        <f aca="false">N(C40)-G40</f>
        <v>0</v>
      </c>
      <c r="J40" s="11" t="n">
        <f aca="false">G40*$D$2</f>
        <v>0</v>
      </c>
    </row>
    <row r="41" customFormat="false" ht="15" hidden="false" customHeight="false" outlineLevel="0" collapsed="false">
      <c r="A41" s="20"/>
      <c r="B41" s="21" t="s">
        <v>63</v>
      </c>
      <c r="C41" s="22" t="n">
        <f aca="false">SUM(C6:C40)</f>
        <v>165000</v>
      </c>
      <c r="D41" s="22" t="n">
        <f aca="false">SUM(D6:D40)</f>
        <v>67200</v>
      </c>
      <c r="E41" s="22" t="n">
        <f aca="false">SUM(E6:E40)</f>
        <v>10250</v>
      </c>
      <c r="F41" s="22" t="n">
        <f aca="false">SUM(F6:F40)</f>
        <v>9800</v>
      </c>
      <c r="G41" s="22" t="n">
        <f aca="false">SUM(G6:G40)</f>
        <v>87250</v>
      </c>
      <c r="H41" s="23" t="n">
        <f aca="false">IF(C41=0,"",G41/C41)</f>
        <v>0.528787878787879</v>
      </c>
      <c r="I41" s="22" t="n">
        <f aca="false">SUM(I6:I40)</f>
        <v>77750</v>
      </c>
      <c r="J41" s="22" t="n">
        <f aca="false">SUM(J6:J40)</f>
        <v>8725</v>
      </c>
    </row>
  </sheetData>
  <conditionalFormatting sqref="H6:H40">
    <cfRule type="expression" priority="2" aboveAverage="0" equalAverage="0" bottom="0" percent="0" rank="0" text="" dxfId="0">
      <formula>AND(ISNUMBER(H6),H6&gt;1)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2026-09-28T07:37:43Z</dcterms:created>
  <dc:creator>openpyxl</dc:creator>
  <dc:description/>
  <dc:language>en-US</dc:language>
  <cp:lastModifiedBy/>
  <dcterms:modified xsi:type="dcterms:W3CDTF">2026-09-28T07:37:43Z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